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Data" sheetId="2" r:id="rId5"/>
  </sheets>
  <definedNames/>
  <calcPr/>
  <extLst>
    <ext uri="GoogleSheetsCustomDataVersion2">
      <go:sheetsCustomData xmlns:go="http://customooxmlschemas.google.com/" r:id="rId6" roundtripDataChecksum="d6YAY3YwjGJdKwrIzL6YSw2emvgxovKjw+GKgXDZ6A4="/>
    </ext>
  </extLst>
</workbook>
</file>

<file path=xl/sharedStrings.xml><?xml version="1.0" encoding="utf-8"?>
<sst xmlns="http://schemas.openxmlformats.org/spreadsheetml/2006/main" count="28" uniqueCount="23">
  <si>
    <t>Calcul du volume de l'élément en béton</t>
  </si>
  <si>
    <t>Longeur =</t>
  </si>
  <si>
    <t>m</t>
  </si>
  <si>
    <t xml:space="preserve">Largeur = </t>
  </si>
  <si>
    <t>Hauteur/ Epaisseur =</t>
  </si>
  <si>
    <t>Volume =</t>
  </si>
  <si>
    <t>m3</t>
  </si>
  <si>
    <t>Calcul du dosage du béton</t>
  </si>
  <si>
    <t>Type de béton : (choisir parmi la liste)</t>
  </si>
  <si>
    <t>Béton armé pour fondation</t>
  </si>
  <si>
    <t>Dosage =</t>
  </si>
  <si>
    <t>Ciment =</t>
  </si>
  <si>
    <t>kg</t>
  </si>
  <si>
    <t>Sable =</t>
  </si>
  <si>
    <t xml:space="preserve">Gravillon = </t>
  </si>
  <si>
    <t>Eau =</t>
  </si>
  <si>
    <t>l</t>
  </si>
  <si>
    <t>S</t>
  </si>
  <si>
    <t>G</t>
  </si>
  <si>
    <t>E</t>
  </si>
  <si>
    <t>Béton de propreté</t>
  </si>
  <si>
    <t>Béton pour dallage</t>
  </si>
  <si>
    <t>Béton armé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</si>
</sst>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Trebuchet MS"/>
    </font>
    <font/>
    <font>
      <color theme="1"/>
      <name val="Calibri"/>
      <scheme val="minor"/>
    </font>
    <font>
      <b/>
      <sz val="11.0"/>
      <color theme="1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1" numFmtId="0" xfId="0" applyBorder="1" applyFill="1" applyFont="1"/>
    <xf borderId="5" fillId="4" fontId="1" numFmtId="0" xfId="0" applyBorder="1" applyFill="1" applyFont="1"/>
    <xf borderId="4" fillId="5" fontId="1" numFmtId="0" xfId="0" applyBorder="1" applyFill="1" applyFont="1"/>
    <xf borderId="4" fillId="4" fontId="1" numFmtId="0" xfId="0" applyAlignment="1" applyBorder="1" applyFont="1">
      <alignment readingOrder="0"/>
    </xf>
    <xf borderId="0" fillId="0" fontId="3" numFmtId="0" xfId="0" applyFont="1"/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2.57"/>
    <col customWidth="1" min="3" max="3" width="13.43"/>
    <col customWidth="1" min="4" max="4" width="18.14"/>
    <col customWidth="1" min="5" max="5" width="12.0"/>
    <col customWidth="1" min="6" max="6" width="11.71"/>
    <col customWidth="1" min="7" max="26" width="9.14"/>
  </cols>
  <sheetData>
    <row r="1" ht="16.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4" t="s">
        <v>1</v>
      </c>
      <c r="B3" s="4"/>
      <c r="C3" s="5">
        <v>5.0</v>
      </c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4" t="s">
        <v>3</v>
      </c>
      <c r="B5" s="4"/>
      <c r="C5" s="5">
        <v>0.25</v>
      </c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4" t="s">
        <v>4</v>
      </c>
      <c r="B7" s="4"/>
      <c r="C7" s="5">
        <v>0.25</v>
      </c>
      <c r="D7" s="4" t="s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4" t="s">
        <v>5</v>
      </c>
      <c r="B9" s="4"/>
      <c r="C9" s="6">
        <f>C3*C5*C7</f>
        <v>0.3125</v>
      </c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1" t="s">
        <v>7</v>
      </c>
      <c r="B11" s="2"/>
      <c r="C11" s="2"/>
      <c r="D11" s="2"/>
      <c r="E11" s="2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4" t="s">
        <v>8</v>
      </c>
      <c r="B13" s="4"/>
      <c r="C13" s="4"/>
      <c r="D13" s="7" t="s">
        <v>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4"/>
      <c r="B15" s="4"/>
      <c r="C15" s="4" t="s">
        <v>10</v>
      </c>
      <c r="D15" s="6">
        <f>VLOOKUP($D$13,Data!$A$2:$F$5,2,0)</f>
        <v>350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4"/>
      <c r="C17" s="4" t="s">
        <v>11</v>
      </c>
      <c r="D17" s="6">
        <f>+D15*C9</f>
        <v>109.375</v>
      </c>
      <c r="E17" s="4" t="s">
        <v>12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4"/>
      <c r="B19" s="4"/>
      <c r="C19" s="4" t="s">
        <v>13</v>
      </c>
      <c r="D19" s="6">
        <f>VLOOKUP($D$13,Data!$A$2:$F$5,3,0)</f>
        <v>256.25</v>
      </c>
      <c r="E19" s="4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4"/>
      <c r="B21" s="4"/>
      <c r="C21" s="4" t="s">
        <v>14</v>
      </c>
      <c r="D21" s="6">
        <f>VLOOKUP($D$13,Data!$A$2:$F$5,4,0)</f>
        <v>350</v>
      </c>
      <c r="E21" s="4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4"/>
      <c r="B23" s="4"/>
      <c r="C23" s="4" t="s">
        <v>15</v>
      </c>
      <c r="D23" s="6">
        <f>VLOOKUP($D$13,Data!$A$2:$F$5,5,0)</f>
        <v>54.6875</v>
      </c>
      <c r="E23" s="4" t="s">
        <v>16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F1"/>
    <mergeCell ref="A11:F11"/>
  </mergeCells>
  <dataValidations>
    <dataValidation type="list" allowBlank="1" showErrorMessage="1" sqref="D13">
      <formula1>Data!$A$2:$A$5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C1" s="8" t="s">
        <v>17</v>
      </c>
      <c r="D1" s="8" t="s">
        <v>18</v>
      </c>
      <c r="E1" s="8" t="s">
        <v>19</v>
      </c>
    </row>
    <row r="2">
      <c r="A2" s="9" t="s">
        <v>20</v>
      </c>
      <c r="B2" s="10">
        <v>200.0</v>
      </c>
      <c r="C2" s="10">
        <f>950*Feuil1!$C$9</f>
        <v>296.875</v>
      </c>
      <c r="D2" s="10">
        <f>1050*Feuil1!$C$9</f>
        <v>328.125</v>
      </c>
      <c r="E2" s="10">
        <f>125*Feuil1!$C$9</f>
        <v>39.0625</v>
      </c>
    </row>
    <row r="3">
      <c r="A3" s="9" t="s">
        <v>21</v>
      </c>
      <c r="B3" s="10">
        <v>300.0</v>
      </c>
      <c r="C3" s="10">
        <f>880*Feuil1!$C$9</f>
        <v>275</v>
      </c>
      <c r="D3" s="10">
        <f>1100*Feuil1!$C$9</f>
        <v>343.75</v>
      </c>
      <c r="E3" s="10">
        <f>150*Feuil1!$C$9</f>
        <v>46.875</v>
      </c>
    </row>
    <row r="4">
      <c r="A4" s="9" t="s">
        <v>22</v>
      </c>
      <c r="B4" s="10">
        <v>350.0</v>
      </c>
      <c r="C4" s="10">
        <f>720*Feuil1!$C$9</f>
        <v>225</v>
      </c>
      <c r="D4" s="10">
        <f>1100*Feuil1!$C$9</f>
        <v>343.75</v>
      </c>
      <c r="E4" s="10">
        <f>175*Feuil1!$C$9</f>
        <v>54.6875</v>
      </c>
    </row>
    <row r="5">
      <c r="A5" s="9" t="s">
        <v>9</v>
      </c>
      <c r="B5" s="10">
        <v>350.0</v>
      </c>
      <c r="C5" s="10">
        <f>820*Feuil1!$C$9</f>
        <v>256.25</v>
      </c>
      <c r="D5" s="10">
        <f>1120*Feuil1!$C$9</f>
        <v>350</v>
      </c>
      <c r="E5" s="10">
        <f>175*Feuil1!$C$9</f>
        <v>54.6875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